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760" windowHeight="12525" activeTab="0"/>
  </bookViews>
  <sheets>
    <sheet name="Maint 2014-2015" sheetId="1" r:id="rId1"/>
    <sheet name="MaintRateCalculations" sheetId="2" r:id="rId2"/>
  </sheets>
  <definedNames>
    <definedName name="_xlnm.Print_Area" localSheetId="0">'Maint 2014-2015'!$A$1:$F$35,'Maint 2014-2015'!$H$1:$M$35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<sst xmlns="http://schemas.openxmlformats.org/spreadsheetml/2006/main" count="93" uniqueCount="50">
  <si>
    <t>ARLINGTON COUNTY</t>
  </si>
  <si>
    <t>HENRICO COUNTY</t>
  </si>
  <si>
    <t>CONSTRUCTION AND MAINTENANCE ALLOCATION</t>
  </si>
  <si>
    <t xml:space="preserve"> </t>
  </si>
  <si>
    <t>FEDERAL AID</t>
  </si>
  <si>
    <t>STATE FUNDS</t>
  </si>
  <si>
    <t>CONSTRUCTION</t>
  </si>
  <si>
    <t>TO BE</t>
  </si>
  <si>
    <t>ALLOCATION</t>
  </si>
  <si>
    <t>-</t>
  </si>
  <si>
    <t>ESCROWED</t>
  </si>
  <si>
    <t>=</t>
  </si>
  <si>
    <t>DISTRIBUTED</t>
  </si>
  <si>
    <t>MAINTENANCE PAYMENT</t>
  </si>
  <si>
    <t xml:space="preserve">LANE MILES </t>
  </si>
  <si>
    <t>RATE</t>
  </si>
  <si>
    <t>TOTAL MAINTENANCE PAYMENT</t>
  </si>
  <si>
    <t>TOTAL ANNUAL CONSTRUCTION AND MAINTENANCE PAYMENT</t>
  </si>
  <si>
    <t>(33.1-23.5:1)</t>
  </si>
  <si>
    <t>(33.1-23.4)</t>
  </si>
  <si>
    <t>Arlington</t>
  </si>
  <si>
    <t>Henrico</t>
  </si>
  <si>
    <t>County</t>
  </si>
  <si>
    <t>Mileage</t>
  </si>
  <si>
    <t>County Total</t>
  </si>
  <si>
    <t>Total</t>
  </si>
  <si>
    <t>Adjustment Factor</t>
  </si>
  <si>
    <t>CONSTRUCTION PAYMENT</t>
  </si>
  <si>
    <t>Enter current year mileage in B5 &amp; B6</t>
  </si>
  <si>
    <t>Enter current year rate in C5 &amp; C6</t>
  </si>
  <si>
    <t>Enter next year total allocation in D8</t>
  </si>
  <si>
    <t>Adjustment factor will calculate in D9</t>
  </si>
  <si>
    <t>Next year payment rates will calculate in D11 &amp; D12</t>
  </si>
  <si>
    <t>Adjust lane mileage in B5 &amp; B6 to reflect mileage adjustments</t>
  </si>
  <si>
    <t>Recalculate adjustment factor and payment rates based on new mileage</t>
  </si>
  <si>
    <t>Enter next year rates in C5 &amp; C6</t>
  </si>
  <si>
    <t>Ensure adjustment factor balances to 1</t>
  </si>
  <si>
    <t>Enter revised next year rates in C5 &amp; C6</t>
  </si>
  <si>
    <t>Transfer data to payment worksheet</t>
  </si>
  <si>
    <t>Process for use of worksheet</t>
  </si>
  <si>
    <t>QUARTERLY PAYMENT</t>
  </si>
  <si>
    <t>ATTACHMENT A-1</t>
  </si>
  <si>
    <t>ATTACHMENT A-2</t>
  </si>
  <si>
    <t>FY15 Arl Rate</t>
  </si>
  <si>
    <t>FY15 Hen Rate</t>
  </si>
  <si>
    <t>FY 2015-2016</t>
  </si>
  <si>
    <t>Calculation of FY16 Maint Pay Rate for Arlington/Henrico</t>
  </si>
  <si>
    <t>FY16 Rate</t>
  </si>
  <si>
    <t>FY16 Alloc</t>
  </si>
  <si>
    <t xml:space="preserve"> FY 2015-2016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</si>
</sst>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#,##0.0"/>
    <numFmt numFmtId="171" formatCode="&quot;$&quot;#,##0.00"/>
    <numFmt numFmtId="172" formatCode="#,##0.000"/>
    <numFmt numFmtId="173" formatCode="0.00000"/>
    <numFmt numFmtId="174" formatCode="[$-409]dddd\,\ mmmm\ dd\,\ yyyy"/>
    <numFmt numFmtId="175" formatCode="[$-409]h:mm:ss\ AM/PM"/>
  </numFmts>
  <fonts count="6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b/>
      <sz val="12"/>
      <name val="Arial"/>
      <family val="0"/>
    </font>
    <font>
      <i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Courier"/>
      <family val="3"/>
    </font>
    <font>
      <b/>
      <sz val="15"/>
      <name val="Courier"/>
      <family val="3"/>
    </font>
    <font>
      <sz val="11"/>
      <name val="Corier"/>
      <family val="0"/>
    </font>
    <font>
      <sz val="12"/>
      <name val="Corier"/>
      <family val="0"/>
    </font>
    <font>
      <b/>
      <sz val="11"/>
      <color indexed="8"/>
      <name val="Corier"/>
      <family val="0"/>
    </font>
    <font>
      <b/>
      <u val="single"/>
      <sz val="11"/>
      <color indexed="8"/>
      <name val="Corier"/>
      <family val="0"/>
    </font>
    <font>
      <sz val="11"/>
      <color indexed="8"/>
      <name val="Corier"/>
      <family val="0"/>
    </font>
    <font>
      <sz val="11"/>
      <name val="Corie"/>
      <family val="0"/>
    </font>
    <font>
      <sz val="11"/>
      <color indexed="8"/>
      <name val="Corie"/>
      <family val="0"/>
    </font>
    <font>
      <b/>
      <sz val="11"/>
      <color indexed="8"/>
      <name val="Corie"/>
      <family val="0"/>
    </font>
    <font>
      <sz val="12"/>
      <name val="Corie"/>
      <family val="0"/>
    </font>
    <font>
      <b/>
      <u val="single"/>
      <sz val="11"/>
      <color indexed="8"/>
      <name val="Corie"/>
      <family val="0"/>
    </font>
    <font>
      <b/>
      <sz val="10"/>
      <name val="Co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5" fillId="0" borderId="0">
      <alignment/>
      <protection locked="0"/>
    </xf>
    <xf numFmtId="0" fontId="53" fillId="0" borderId="0" applyNumberFormat="0" applyFill="0" applyBorder="0" applyAlignment="0" applyProtection="0"/>
    <xf numFmtId="165" fontId="5" fillId="0" borderId="0">
      <alignment/>
      <protection locked="0"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6" fillId="0" borderId="0">
      <alignment/>
      <protection locked="0"/>
    </xf>
    <xf numFmtId="165" fontId="6" fillId="0" borderId="0">
      <alignment/>
      <protection locked="0"/>
    </xf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65" fontId="5" fillId="0" borderId="9">
      <alignment/>
      <protection locked="0"/>
    </xf>
    <xf numFmtId="0" fontId="6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Alignment="1">
      <alignment horizontal="center"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left"/>
      <protection/>
    </xf>
    <xf numFmtId="164" fontId="8" fillId="0" borderId="10" xfId="0" applyFont="1" applyFill="1" applyBorder="1" applyAlignment="1">
      <alignment/>
    </xf>
    <xf numFmtId="5" fontId="7" fillId="0" borderId="0" xfId="0" applyNumberFormat="1" applyFont="1" applyAlignment="1" applyProtection="1">
      <alignment/>
      <protection/>
    </xf>
    <xf numFmtId="164" fontId="8" fillId="0" borderId="11" xfId="0" applyFont="1" applyFill="1" applyBorder="1" applyAlignment="1">
      <alignment/>
    </xf>
    <xf numFmtId="5" fontId="7" fillId="0" borderId="0" xfId="0" applyNumberFormat="1" applyFont="1" applyAlignment="1" applyProtection="1">
      <alignment horizontal="right"/>
      <protection/>
    </xf>
    <xf numFmtId="164" fontId="7" fillId="0" borderId="0" xfId="0" applyFont="1" applyAlignment="1">
      <alignment horizontal="right"/>
    </xf>
    <xf numFmtId="164" fontId="8" fillId="0" borderId="10" xfId="0" applyFont="1" applyFill="1" applyBorder="1" applyAlignment="1">
      <alignment horizontal="right"/>
    </xf>
    <xf numFmtId="164" fontId="8" fillId="0" borderId="11" xfId="0" applyFont="1" applyFill="1" applyBorder="1" applyAlignment="1">
      <alignment horizontal="right"/>
    </xf>
    <xf numFmtId="164" fontId="9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/>
    </xf>
    <xf numFmtId="164" fontId="7" fillId="0" borderId="0" xfId="0" applyFont="1" applyAlignment="1">
      <alignment horizontal="left"/>
    </xf>
    <xf numFmtId="164" fontId="13" fillId="0" borderId="0" xfId="0" applyFont="1" applyAlignment="1">
      <alignment/>
    </xf>
    <xf numFmtId="164" fontId="14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/>
    </xf>
    <xf numFmtId="164" fontId="13" fillId="0" borderId="0" xfId="0" applyFont="1" applyAlignment="1">
      <alignment horizontal="center"/>
    </xf>
    <xf numFmtId="7" fontId="7" fillId="0" borderId="0" xfId="0" applyNumberFormat="1" applyFont="1" applyAlignment="1" applyProtection="1">
      <alignment horizontal="right"/>
      <protection/>
    </xf>
    <xf numFmtId="7" fontId="7" fillId="0" borderId="0" xfId="0" applyNumberFormat="1" applyFont="1" applyAlignment="1" applyProtection="1">
      <alignment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0" fontId="18" fillId="0" borderId="0" xfId="0" applyNumberFormat="1" applyFont="1" applyAlignment="1">
      <alignment/>
    </xf>
    <xf numFmtId="44" fontId="18" fillId="0" borderId="0" xfId="0" applyNumberFormat="1" applyFont="1" applyAlignment="1">
      <alignment/>
    </xf>
    <xf numFmtId="164" fontId="18" fillId="0" borderId="0" xfId="0" applyFont="1" applyAlignment="1">
      <alignment horizontal="right"/>
    </xf>
    <xf numFmtId="171" fontId="7" fillId="0" borderId="0" xfId="0" applyNumberFormat="1" applyFont="1" applyFill="1" applyAlignment="1" applyProtection="1">
      <alignment horizontal="right"/>
      <protection/>
    </xf>
    <xf numFmtId="164" fontId="7" fillId="0" borderId="0" xfId="0" applyFont="1" applyFill="1" applyAlignment="1">
      <alignment horizontal="center"/>
    </xf>
    <xf numFmtId="7" fontId="7" fillId="0" borderId="0" xfId="0" applyNumberFormat="1" applyFont="1" applyFill="1" applyAlignment="1" applyProtection="1">
      <alignment horizontal="right"/>
      <protection/>
    </xf>
    <xf numFmtId="7" fontId="11" fillId="0" borderId="0" xfId="0" applyNumberFormat="1" applyFont="1" applyFill="1" applyAlignment="1" applyProtection="1">
      <alignment horizontal="right"/>
      <protection/>
    </xf>
    <xf numFmtId="171" fontId="7" fillId="0" borderId="0" xfId="0" applyNumberFormat="1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Font="1" applyAlignment="1">
      <alignment/>
    </xf>
    <xf numFmtId="0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9" fontId="7" fillId="0" borderId="0" xfId="44" applyNumberFormat="1" applyFont="1" applyAlignment="1">
      <alignment/>
    </xf>
    <xf numFmtId="164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64" fontId="7" fillId="0" borderId="0" xfId="0" applyFont="1" applyAlignment="1">
      <alignment horizontal="left"/>
    </xf>
    <xf numFmtId="164" fontId="7" fillId="0" borderId="0" xfId="0" applyFont="1" applyAlignment="1">
      <alignment horizontal="right"/>
    </xf>
    <xf numFmtId="171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71" fontId="19" fillId="0" borderId="0" xfId="44" applyNumberFormat="1" applyFont="1" applyBorder="1" applyAlignment="1">
      <alignment/>
    </xf>
    <xf numFmtId="171" fontId="19" fillId="0" borderId="0" xfId="0" applyNumberFormat="1" applyFont="1" applyBorder="1" applyAlignment="1">
      <alignment/>
    </xf>
    <xf numFmtId="2" fontId="8" fillId="0" borderId="0" xfId="0" applyNumberFormat="1" applyFont="1" applyFill="1" applyAlignment="1" applyProtection="1">
      <alignment horizontal="left"/>
      <protection/>
    </xf>
    <xf numFmtId="164" fontId="21" fillId="0" borderId="0" xfId="0" applyFont="1" applyAlignment="1">
      <alignment/>
    </xf>
    <xf numFmtId="7" fontId="7" fillId="0" borderId="0" xfId="44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NumberFormat="1" applyFont="1" applyFill="1" applyAlignment="1" applyProtection="1">
      <alignment horizontal="center"/>
      <protection/>
    </xf>
    <xf numFmtId="164" fontId="25" fillId="0" borderId="0" xfId="0" applyNumberFormat="1" applyFont="1" applyFill="1" applyAlignment="1" applyProtection="1">
      <alignment horizontal="center"/>
      <protection/>
    </xf>
    <xf numFmtId="164" fontId="26" fillId="0" borderId="0" xfId="0" applyNumberFormat="1" applyFont="1" applyFill="1" applyAlignment="1" applyProtection="1">
      <alignment horizontal="center"/>
      <protection/>
    </xf>
    <xf numFmtId="164" fontId="27" fillId="0" borderId="0" xfId="0" applyFont="1" applyAlignment="1">
      <alignment/>
    </xf>
    <xf numFmtId="164" fontId="28" fillId="0" borderId="0" xfId="0" applyFont="1" applyFill="1" applyAlignment="1">
      <alignment horizontal="center"/>
    </xf>
    <xf numFmtId="164" fontId="29" fillId="0" borderId="0" xfId="0" applyNumberFormat="1" applyFont="1" applyFill="1" applyAlignment="1" applyProtection="1">
      <alignment horizontal="center"/>
      <protection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center"/>
      <protection/>
    </xf>
    <xf numFmtId="0" fontId="19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32" fillId="0" borderId="0" xfId="0" applyFont="1" applyAlignment="1">
      <alignment horizontal="center"/>
    </xf>
    <xf numFmtId="173" fontId="7" fillId="0" borderId="0" xfId="0" applyNumberFormat="1" applyFont="1" applyAlignment="1">
      <alignment horizontal="left"/>
    </xf>
    <xf numFmtId="164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showRowColHeaders="0" tabSelected="1" zoomScale="80" zoomScaleNormal="80" zoomScalePageLayoutView="0" workbookViewId="0" topLeftCell="B1">
      <selection activeCell="K24" sqref="K24"/>
    </sheetView>
  </sheetViews>
  <sheetFormatPr defaultColWidth="9.796875" defaultRowHeight="15"/>
  <cols>
    <col min="1" max="1" width="19.09765625" style="1" customWidth="1"/>
    <col min="2" max="2" width="14" style="1" customWidth="1"/>
    <col min="3" max="3" width="2.796875" style="1" customWidth="1"/>
    <col min="4" max="4" width="17.69921875" style="1" customWidth="1"/>
    <col min="5" max="5" width="10.59765625" style="1" customWidth="1"/>
    <col min="6" max="6" width="20.3984375" style="1" customWidth="1"/>
    <col min="7" max="7" width="1.796875" style="1" customWidth="1"/>
    <col min="8" max="8" width="18.69921875" style="1" customWidth="1"/>
    <col min="9" max="9" width="16.09765625" style="1" customWidth="1"/>
    <col min="10" max="10" width="3.19921875" style="1" customWidth="1"/>
    <col min="11" max="11" width="16.8984375" style="1" customWidth="1"/>
    <col min="12" max="12" width="4.796875" style="1" customWidth="1"/>
    <col min="13" max="13" width="17.296875" style="1" customWidth="1"/>
    <col min="14" max="14" width="1.796875" style="1" customWidth="1"/>
    <col min="15" max="16384" width="9.796875" style="1" customWidth="1"/>
  </cols>
  <sheetData>
    <row r="1" spans="4:11" ht="14.25">
      <c r="D1" s="67" t="s">
        <v>41</v>
      </c>
      <c r="K1" s="67" t="s">
        <v>42</v>
      </c>
    </row>
    <row r="2" spans="2:13" ht="15.75">
      <c r="B2" s="55"/>
      <c r="C2" s="56"/>
      <c r="D2" s="57" t="s">
        <v>0</v>
      </c>
      <c r="E2" s="55"/>
      <c r="F2" s="55"/>
      <c r="I2" s="60"/>
      <c r="J2" s="61"/>
      <c r="K2" s="62" t="s">
        <v>1</v>
      </c>
      <c r="L2" s="60"/>
      <c r="M2" s="60"/>
    </row>
    <row r="3" spans="2:13" ht="15.75">
      <c r="B3" s="55"/>
      <c r="C3" s="56"/>
      <c r="D3" s="57" t="s">
        <v>49</v>
      </c>
      <c r="E3" s="55"/>
      <c r="F3" s="55"/>
      <c r="I3" s="60"/>
      <c r="J3" s="61"/>
      <c r="K3" s="62" t="s">
        <v>45</v>
      </c>
      <c r="L3" s="60"/>
      <c r="M3" s="60"/>
    </row>
    <row r="4" spans="2:13" ht="15.75">
      <c r="B4" s="56"/>
      <c r="C4" s="56"/>
      <c r="D4" s="58" t="s">
        <v>2</v>
      </c>
      <c r="E4" s="55"/>
      <c r="F4" s="55"/>
      <c r="I4" s="63"/>
      <c r="J4" s="63"/>
      <c r="K4" s="64" t="s">
        <v>2</v>
      </c>
      <c r="L4" s="60"/>
      <c r="M4" s="60"/>
    </row>
    <row r="5" spans="2:11" ht="15">
      <c r="B5" s="55"/>
      <c r="C5" s="56"/>
      <c r="D5" s="59" t="s">
        <v>3</v>
      </c>
      <c r="E5" s="55"/>
      <c r="F5" s="55"/>
      <c r="J5" s="2"/>
      <c r="K5" s="3" t="s">
        <v>3</v>
      </c>
    </row>
    <row r="6" spans="2:6" ht="14.25">
      <c r="B6" s="55"/>
      <c r="C6" s="55"/>
      <c r="D6" s="55"/>
      <c r="E6" s="55"/>
      <c r="F6" s="55"/>
    </row>
    <row r="7" spans="3:11" ht="15.75">
      <c r="C7"/>
      <c r="D7" s="14" t="s">
        <v>27</v>
      </c>
      <c r="J7"/>
      <c r="K7" s="14" t="s">
        <v>27</v>
      </c>
    </row>
    <row r="9" spans="2:13" ht="14.25">
      <c r="B9" s="2"/>
      <c r="C9" s="2"/>
      <c r="D9" s="3" t="s">
        <v>4</v>
      </c>
      <c r="E9" s="2"/>
      <c r="F9" s="3" t="s">
        <v>5</v>
      </c>
      <c r="I9" s="2"/>
      <c r="J9" s="2"/>
      <c r="K9" s="3" t="s">
        <v>4</v>
      </c>
      <c r="L9" s="2"/>
      <c r="M9" s="3" t="s">
        <v>5</v>
      </c>
    </row>
    <row r="10" spans="2:13" ht="14.25">
      <c r="B10" s="3" t="s">
        <v>6</v>
      </c>
      <c r="C10" s="2"/>
      <c r="D10" s="3" t="s">
        <v>7</v>
      </c>
      <c r="E10" s="2"/>
      <c r="F10" s="3" t="s">
        <v>7</v>
      </c>
      <c r="I10" s="3" t="s">
        <v>6</v>
      </c>
      <c r="J10" s="2"/>
      <c r="K10" s="3" t="s">
        <v>7</v>
      </c>
      <c r="L10" s="2"/>
      <c r="M10" s="3" t="s">
        <v>7</v>
      </c>
    </row>
    <row r="11" spans="2:13" ht="14.25"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</row>
    <row r="12" spans="2:11" ht="14.25">
      <c r="B12" s="21" t="s">
        <v>19</v>
      </c>
      <c r="D12" s="21" t="s">
        <v>18</v>
      </c>
      <c r="I12" s="21" t="s">
        <v>19</v>
      </c>
      <c r="K12" s="21" t="s">
        <v>18</v>
      </c>
    </row>
    <row r="13" spans="2:13" ht="14.25">
      <c r="B13" s="5" t="s">
        <v>3</v>
      </c>
      <c r="C13" s="5"/>
      <c r="D13" s="5" t="s">
        <v>3</v>
      </c>
      <c r="E13" s="5"/>
      <c r="F13" s="5"/>
      <c r="I13" s="5"/>
      <c r="J13" s="5"/>
      <c r="K13" s="5"/>
      <c r="L13" s="5"/>
      <c r="M13" s="5"/>
    </row>
    <row r="14" spans="1:8" ht="14.25">
      <c r="A14" s="20"/>
      <c r="H14" s="20"/>
    </row>
    <row r="15" spans="1:13" ht="14.25">
      <c r="A15" s="20" t="s">
        <v>3</v>
      </c>
      <c r="B15" s="29">
        <v>0</v>
      </c>
      <c r="C15" s="30"/>
      <c r="D15" s="29">
        <v>0</v>
      </c>
      <c r="E15" s="30"/>
      <c r="F15" s="29">
        <f>B15-D15</f>
        <v>0</v>
      </c>
      <c r="H15" s="20" t="s">
        <v>3</v>
      </c>
      <c r="I15" s="33">
        <v>0</v>
      </c>
      <c r="J15" s="34"/>
      <c r="K15" s="33">
        <v>0</v>
      </c>
      <c r="L15" s="34"/>
      <c r="M15" s="33">
        <f>I15-K15</f>
        <v>0</v>
      </c>
    </row>
    <row r="16" spans="1:8" ht="14.25">
      <c r="A16" s="17"/>
      <c r="F16" s="9"/>
      <c r="H16" s="17"/>
    </row>
    <row r="17" spans="1:8" ht="15" thickBot="1">
      <c r="A17" s="17"/>
      <c r="F17" s="9"/>
      <c r="H17" s="17"/>
    </row>
    <row r="18" spans="6:13" ht="15" thickTop="1">
      <c r="F18" s="11"/>
      <c r="M18" s="7"/>
    </row>
    <row r="19" ht="14.25">
      <c r="F19" s="9"/>
    </row>
    <row r="20" spans="3:11" ht="15.75">
      <c r="C20"/>
      <c r="D20" s="13" t="s">
        <v>13</v>
      </c>
      <c r="F20" s="9"/>
      <c r="J20"/>
      <c r="K20" s="14" t="s">
        <v>13</v>
      </c>
    </row>
    <row r="21" ht="14.25">
      <c r="F21" s="9"/>
    </row>
    <row r="22" spans="2:11" ht="14.25">
      <c r="B22" s="18" t="s">
        <v>14</v>
      </c>
      <c r="C22" s="17"/>
      <c r="D22" s="19" t="s">
        <v>15</v>
      </c>
      <c r="F22" s="9"/>
      <c r="H22" s="4" t="s">
        <v>3</v>
      </c>
      <c r="I22" s="18" t="s">
        <v>14</v>
      </c>
      <c r="J22" s="17"/>
      <c r="K22" s="19" t="s">
        <v>15</v>
      </c>
    </row>
    <row r="23" spans="1:11" ht="14.25">
      <c r="A23" s="1" t="s">
        <v>3</v>
      </c>
      <c r="B23" s="51">
        <v>974.21</v>
      </c>
      <c r="D23" s="68">
        <v>18460.22323</v>
      </c>
      <c r="F23" s="9"/>
      <c r="H23" s="4" t="s">
        <v>3</v>
      </c>
      <c r="I23" s="4">
        <v>3461.95</v>
      </c>
      <c r="K23" s="16">
        <v>13432.65354</v>
      </c>
    </row>
    <row r="24" spans="1:11" ht="14.25">
      <c r="A24" s="1" t="s">
        <v>3</v>
      </c>
      <c r="B24" s="4" t="s">
        <v>3</v>
      </c>
      <c r="D24" s="16" t="s">
        <v>3</v>
      </c>
      <c r="F24" s="9"/>
      <c r="H24" s="4"/>
      <c r="I24" s="4"/>
      <c r="K24" s="16"/>
    </row>
    <row r="25" spans="2:11" ht="14.25">
      <c r="B25" s="4"/>
      <c r="D25" s="16"/>
      <c r="F25" s="9"/>
      <c r="H25" s="4"/>
      <c r="I25" s="4"/>
      <c r="K25" s="16"/>
    </row>
    <row r="26" spans="1:13" ht="14.25">
      <c r="A26" s="38"/>
      <c r="B26" s="4"/>
      <c r="D26" s="16"/>
      <c r="F26" s="53"/>
      <c r="H26" s="4" t="s">
        <v>3</v>
      </c>
      <c r="K26" s="16"/>
      <c r="M26" s="6" t="s">
        <v>3</v>
      </c>
    </row>
    <row r="27" spans="2:13" ht="14.25">
      <c r="B27" s="4"/>
      <c r="D27" s="16"/>
      <c r="F27" s="53"/>
      <c r="H27" s="4"/>
      <c r="K27" s="16"/>
      <c r="M27" s="6"/>
    </row>
    <row r="28" spans="1:11" ht="14.25">
      <c r="A28" s="38"/>
      <c r="B28" s="4"/>
      <c r="D28" s="16"/>
      <c r="F28" s="54"/>
      <c r="H28" s="4"/>
      <c r="I28" s="4"/>
      <c r="K28" s="16"/>
    </row>
    <row r="29" spans="1:11" ht="14.25">
      <c r="A29" s="38"/>
      <c r="B29" s="4"/>
      <c r="D29" s="16"/>
      <c r="F29" s="54"/>
      <c r="H29" s="4"/>
      <c r="I29" s="4"/>
      <c r="K29" s="16"/>
    </row>
    <row r="30" spans="1:14" ht="15">
      <c r="A30" s="4" t="s">
        <v>16</v>
      </c>
      <c r="F30" s="22">
        <f>SUM(B23*D23)</f>
        <v>17984134.0728983</v>
      </c>
      <c r="H30" s="4" t="s">
        <v>16</v>
      </c>
      <c r="L30" s="1" t="s">
        <v>3</v>
      </c>
      <c r="M30" s="22">
        <f>SUM(I23*K23)</f>
        <v>46503174.92280299</v>
      </c>
      <c r="N30" s="36" t="s">
        <v>3</v>
      </c>
    </row>
    <row r="31" spans="6:13" ht="14.25">
      <c r="F31" s="10"/>
      <c r="M31" s="5"/>
    </row>
    <row r="32" spans="1:13" ht="14.25">
      <c r="A32" s="4" t="s">
        <v>17</v>
      </c>
      <c r="F32" s="31">
        <f>F15+F30</f>
        <v>17984134.0728983</v>
      </c>
      <c r="H32" s="4" t="s">
        <v>17</v>
      </c>
      <c r="M32" s="35">
        <f>M15+M30</f>
        <v>46503174.92280299</v>
      </c>
    </row>
    <row r="33" spans="1:13" ht="15" thickBot="1">
      <c r="A33" s="4"/>
      <c r="F33" s="8"/>
      <c r="H33" s="4"/>
      <c r="M33" s="23"/>
    </row>
    <row r="34" spans="6:13" ht="15" thickTop="1">
      <c r="F34" s="11"/>
      <c r="K34" s="1" t="s">
        <v>3</v>
      </c>
      <c r="M34" s="7"/>
    </row>
    <row r="35" spans="1:13" ht="15.75">
      <c r="A35" s="12" t="s">
        <v>40</v>
      </c>
      <c r="F35" s="32">
        <f>F32/4</f>
        <v>4496033.518224575</v>
      </c>
      <c r="H35" s="12" t="s">
        <v>40</v>
      </c>
      <c r="M35" s="32">
        <f>M32/4</f>
        <v>11625793.730700748</v>
      </c>
    </row>
    <row r="36" spans="1:13" ht="15">
      <c r="A36" s="37" t="s">
        <v>3</v>
      </c>
      <c r="B36" s="37"/>
      <c r="C36" s="37"/>
      <c r="D36" s="37"/>
      <c r="E36" s="38"/>
      <c r="F36" s="47"/>
      <c r="H36" s="37"/>
      <c r="I36" s="37"/>
      <c r="L36" s="15"/>
      <c r="M36" s="47"/>
    </row>
    <row r="37" spans="1:18" ht="15">
      <c r="A37" s="37" t="s">
        <v>3</v>
      </c>
      <c r="B37" s="37"/>
      <c r="C37" s="37"/>
      <c r="D37" s="37"/>
      <c r="E37" s="38"/>
      <c r="F37" s="50"/>
      <c r="G37" s="38"/>
      <c r="H37" s="37"/>
      <c r="I37" s="37"/>
      <c r="J37" s="38"/>
      <c r="K37" s="38"/>
      <c r="L37" s="38"/>
      <c r="M37" s="50"/>
      <c r="N37" s="38"/>
      <c r="O37" s="38"/>
      <c r="P37" s="38"/>
      <c r="Q37" s="38"/>
      <c r="R37" s="38"/>
    </row>
    <row r="38" spans="1:18" ht="15">
      <c r="A38" s="37"/>
      <c r="B38" s="37"/>
      <c r="C38" s="37"/>
      <c r="D38" s="37"/>
      <c r="E38" s="38"/>
      <c r="F38" s="49"/>
      <c r="G38" s="38"/>
      <c r="H38" s="38"/>
      <c r="I38" s="38"/>
      <c r="J38" s="38"/>
      <c r="K38" s="38"/>
      <c r="L38" s="38"/>
      <c r="M38" s="49"/>
      <c r="N38" s="38"/>
      <c r="O38" s="38"/>
      <c r="P38" s="38"/>
      <c r="Q38" s="38"/>
      <c r="R38" s="38"/>
    </row>
    <row r="39" spans="1:18" ht="14.25">
      <c r="A39" s="37" t="s">
        <v>3</v>
      </c>
      <c r="B39" s="37"/>
      <c r="C39" s="37"/>
      <c r="D39" s="37"/>
      <c r="E39" s="38"/>
      <c r="F39" s="39"/>
      <c r="G39" s="38"/>
      <c r="H39" s="38"/>
      <c r="I39" s="38"/>
      <c r="J39" s="38"/>
      <c r="K39" s="38"/>
      <c r="L39" s="38"/>
      <c r="M39" s="39"/>
      <c r="N39" s="38"/>
      <c r="O39" s="38"/>
      <c r="P39" s="38"/>
      <c r="Q39" s="38"/>
      <c r="R39" s="38"/>
    </row>
    <row r="40" spans="7:18" ht="15">
      <c r="G40" s="38"/>
      <c r="J40" s="37"/>
      <c r="K40" s="37"/>
      <c r="L40" s="38"/>
      <c r="N40" s="38"/>
      <c r="O40" s="38"/>
      <c r="P40" s="38"/>
      <c r="Q40" s="38"/>
      <c r="R40" s="38"/>
    </row>
    <row r="41" spans="7:18" ht="15">
      <c r="G41" s="38"/>
      <c r="J41" s="37"/>
      <c r="K41" s="37"/>
      <c r="L41" s="38"/>
      <c r="N41" s="38"/>
      <c r="O41" s="38"/>
      <c r="P41" s="38"/>
      <c r="Q41" s="38"/>
      <c r="R41" s="38"/>
    </row>
    <row r="42" spans="1:18" ht="14.25">
      <c r="A42" s="37"/>
      <c r="B42" s="37"/>
      <c r="C42" s="37"/>
      <c r="D42" s="37"/>
      <c r="E42" s="38"/>
      <c r="F42" s="38"/>
      <c r="G42" s="38"/>
      <c r="H42" s="40" t="s">
        <v>3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4.25">
      <c r="A43" s="41"/>
      <c r="B43" s="37"/>
      <c r="C43" s="3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5">
      <c r="A44" s="41"/>
      <c r="B44" s="37"/>
      <c r="C44" s="37"/>
      <c r="D44" s="65"/>
      <c r="E44" s="38"/>
      <c r="F44" s="38"/>
      <c r="G44" s="38"/>
      <c r="H44" s="38"/>
      <c r="I44" s="38"/>
      <c r="J44" s="38"/>
      <c r="K44" s="66"/>
      <c r="L44" s="38"/>
      <c r="M44" s="38"/>
      <c r="N44" s="38"/>
      <c r="O44" s="38"/>
      <c r="P44" s="38"/>
      <c r="Q44" s="38"/>
      <c r="R44" s="38"/>
    </row>
    <row r="45" spans="1:18" ht="14.25">
      <c r="A45" s="41"/>
      <c r="B45" s="42"/>
      <c r="C45" s="37"/>
      <c r="E45" s="38"/>
      <c r="F45" s="38"/>
      <c r="G45" s="38"/>
      <c r="H45" s="38"/>
      <c r="I45" s="38"/>
      <c r="J45" s="38"/>
      <c r="L45" s="38"/>
      <c r="M45" s="38"/>
      <c r="N45" s="38"/>
      <c r="O45" s="38"/>
      <c r="P45" s="38"/>
      <c r="Q45" s="38"/>
      <c r="R45" s="38"/>
    </row>
    <row r="46" spans="1:18" ht="14.25">
      <c r="A46" s="37"/>
      <c r="B46" s="37"/>
      <c r="C46" s="37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ht="14.25">
      <c r="A47" s="37"/>
      <c r="B47" s="43"/>
      <c r="C47" s="37"/>
      <c r="D47" s="37"/>
      <c r="E47" s="38"/>
      <c r="F47" s="38"/>
      <c r="G47" s="38"/>
      <c r="H47" s="38"/>
      <c r="I47" s="44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4.25">
      <c r="A48" s="38"/>
      <c r="B48" s="45"/>
      <c r="C48" s="38"/>
      <c r="D48" s="45"/>
      <c r="E48" s="38"/>
      <c r="F48" s="46"/>
      <c r="G48" s="38"/>
      <c r="H48" s="40"/>
      <c r="I48" s="45"/>
      <c r="J48" s="38"/>
      <c r="K48" s="45"/>
      <c r="L48" s="38"/>
      <c r="M48" s="38"/>
      <c r="N48" s="38"/>
      <c r="O48" s="38"/>
      <c r="P48" s="38"/>
      <c r="Q48" s="38"/>
      <c r="R48" s="38"/>
    </row>
    <row r="49" spans="1:18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ht="14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4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</sheetData>
  <sheetProtection/>
  <printOptions/>
  <pageMargins left="0.7" right="0.7" top="0.75" bottom="0.75" header="0.3" footer="0.3"/>
  <pageSetup fitToHeight="2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6" sqref="C6"/>
    </sheetView>
  </sheetViews>
  <sheetFormatPr defaultColWidth="8.796875" defaultRowHeight="15"/>
  <cols>
    <col min="1" max="1" width="7.8984375" style="0" customWidth="1"/>
    <col min="3" max="3" width="15.3984375" style="0" customWidth="1"/>
    <col min="4" max="4" width="15.59765625" style="0" customWidth="1"/>
    <col min="6" max="6" width="4" style="0" bestFit="1" customWidth="1"/>
  </cols>
  <sheetData>
    <row r="1" spans="1:4" ht="15">
      <c r="A1" s="69" t="s">
        <v>46</v>
      </c>
      <c r="B1" s="69"/>
      <c r="C1" s="69"/>
      <c r="D1" s="69"/>
    </row>
    <row r="3" spans="1:4" ht="15">
      <c r="A3" s="25" t="s">
        <v>22</v>
      </c>
      <c r="B3" s="25" t="s">
        <v>23</v>
      </c>
      <c r="C3" s="25" t="s">
        <v>47</v>
      </c>
      <c r="D3" s="25" t="s">
        <v>24</v>
      </c>
    </row>
    <row r="4" spans="1:7" ht="15">
      <c r="A4" s="24"/>
      <c r="B4" s="24"/>
      <c r="C4" s="24"/>
      <c r="D4" s="24"/>
      <c r="G4" s="48" t="s">
        <v>39</v>
      </c>
    </row>
    <row r="5" spans="1:7" ht="15">
      <c r="A5" s="24" t="s">
        <v>20</v>
      </c>
      <c r="B5" s="24">
        <v>974.21</v>
      </c>
      <c r="C5" s="26">
        <v>18537.3718192</v>
      </c>
      <c r="D5" s="27">
        <f>C5*B5</f>
        <v>18059292.999982834</v>
      </c>
      <c r="F5">
        <v>1</v>
      </c>
      <c r="G5" t="s">
        <v>28</v>
      </c>
    </row>
    <row r="6" spans="1:7" ht="15">
      <c r="A6" s="24" t="s">
        <v>21</v>
      </c>
      <c r="B6" s="24">
        <v>3461.95</v>
      </c>
      <c r="C6" s="26">
        <v>13410.9435434</v>
      </c>
      <c r="D6" s="27">
        <f>C6*B6</f>
        <v>46428016.00007363</v>
      </c>
      <c r="F6">
        <v>2</v>
      </c>
      <c r="G6" t="s">
        <v>29</v>
      </c>
    </row>
    <row r="7" spans="1:7" ht="15">
      <c r="A7" s="24"/>
      <c r="B7" s="24"/>
      <c r="C7" s="28" t="s">
        <v>25</v>
      </c>
      <c r="D7" s="27">
        <f>SUM(D5:D6)</f>
        <v>64487309.00005646</v>
      </c>
      <c r="F7">
        <v>3</v>
      </c>
      <c r="G7" t="s">
        <v>30</v>
      </c>
    </row>
    <row r="8" spans="1:7" ht="15">
      <c r="A8" s="24"/>
      <c r="B8" s="24"/>
      <c r="C8" s="28" t="s">
        <v>48</v>
      </c>
      <c r="D8" s="27">
        <v>64487309</v>
      </c>
      <c r="F8">
        <v>4</v>
      </c>
      <c r="G8" t="s">
        <v>31</v>
      </c>
    </row>
    <row r="9" spans="1:7" ht="15">
      <c r="A9" s="24"/>
      <c r="B9" s="24"/>
      <c r="C9" s="28" t="s">
        <v>26</v>
      </c>
      <c r="D9" s="26">
        <f>D8/D7</f>
        <v>0.9999999999991245</v>
      </c>
      <c r="F9">
        <v>5</v>
      </c>
      <c r="G9" t="s">
        <v>32</v>
      </c>
    </row>
    <row r="10" spans="1:7" ht="15">
      <c r="A10" s="24"/>
      <c r="B10" s="24"/>
      <c r="C10" s="24"/>
      <c r="D10" s="24"/>
      <c r="F10">
        <v>6</v>
      </c>
      <c r="G10" t="s">
        <v>35</v>
      </c>
    </row>
    <row r="11" spans="1:7" ht="15">
      <c r="A11" s="24"/>
      <c r="B11" s="24"/>
      <c r="C11" s="28" t="s">
        <v>43</v>
      </c>
      <c r="D11" s="26">
        <f>C5*D9</f>
        <v>18537.371819183772</v>
      </c>
      <c r="F11">
        <v>7</v>
      </c>
      <c r="G11" t="s">
        <v>36</v>
      </c>
    </row>
    <row r="12" spans="1:7" ht="15">
      <c r="A12" s="24"/>
      <c r="B12" s="24"/>
      <c r="C12" s="28" t="s">
        <v>44</v>
      </c>
      <c r="D12" s="26">
        <f>C6*D9</f>
        <v>13410.943543388259</v>
      </c>
      <c r="F12">
        <v>8</v>
      </c>
      <c r="G12" t="s">
        <v>33</v>
      </c>
    </row>
    <row r="13" spans="6:7" ht="15">
      <c r="F13">
        <v>9</v>
      </c>
      <c r="G13" t="s">
        <v>34</v>
      </c>
    </row>
    <row r="14" spans="6:7" ht="15">
      <c r="F14">
        <v>10</v>
      </c>
      <c r="G14" t="s">
        <v>37</v>
      </c>
    </row>
    <row r="15" spans="6:7" ht="15">
      <c r="F15">
        <v>11</v>
      </c>
      <c r="G15" t="s">
        <v>36</v>
      </c>
    </row>
    <row r="16" spans="1:7" ht="18.75">
      <c r="A16" s="52" t="s">
        <v>3</v>
      </c>
      <c r="B16" s="52"/>
      <c r="C16" s="52"/>
      <c r="F16">
        <v>12</v>
      </c>
      <c r="G16" t="s">
        <v>38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McGhee, Sharon L. (VDOT)</dc:creator>
  <cp:keywords/>
  <dc:description/>
  <cp:lastModifiedBy>Todd.Halacy</cp:lastModifiedBy>
  <cp:lastPrinted>2013-05-23T20:46:57Z</cp:lastPrinted>
  <dcterms:created xsi:type="dcterms:W3CDTF">1997-09-04T19:02:51Z</dcterms:created>
  <dcterms:modified xsi:type="dcterms:W3CDTF">2015-05-28T13:53:38Z</dcterms:modified>
  <cp:category/>
  <cp:version/>
  <cp:contentType/>
  <cp:contentStatus/>
</cp:coreProperties>
</file>